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4235" yWindow="450" windowWidth="12615" windowHeight="11580" tabRatio="873" firstSheet="5" activeTab="10"/>
  </bookViews>
  <sheets>
    <sheet name="обложка" sheetId="1" r:id="rId1"/>
    <sheet name="информация об организации" sheetId="2" r:id="rId2"/>
    <sheet name="утвержденные тарифы 2015-2016" sheetId="3" r:id="rId3"/>
    <sheet name="показатели деятельности 2015 г" sheetId="4" r:id="rId4"/>
    <sheet name="потребит характеристики" sheetId="5" r:id="rId5"/>
    <sheet name="инвест программа" sheetId="6" r:id="rId6"/>
    <sheet name="подключение" sheetId="7" r:id="rId7"/>
    <sheet name="условия поставки" sheetId="8" r:id="rId8"/>
    <sheet name="порядок подключения" sheetId="9" r:id="rId9"/>
    <sheet name="закупки" sheetId="10" r:id="rId10"/>
    <sheet name="предложения о тарифах на 2017г 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Titles" localSheetId="3">'показатели деятельности 2015 г'!$6:$6</definedName>
  </definedNames>
  <calcPr fullCalcOnLoad="1"/>
</workbook>
</file>

<file path=xl/comments11.xml><?xml version="1.0" encoding="utf-8"?>
<comments xmlns="http://schemas.openxmlformats.org/spreadsheetml/2006/main">
  <authors>
    <author>Екатерина Серг. Кузьмина</author>
  </authors>
  <commentList>
    <comment ref="A17" authorId="0">
      <text>
        <r>
          <rPr>
            <b/>
            <sz val="9"/>
            <rFont val="Tahoma"/>
            <family val="2"/>
          </rPr>
          <t>Екатерина Серг. Кузьмина:</t>
        </r>
        <r>
          <rPr>
            <sz val="9"/>
            <rFont val="Tahoma"/>
            <family val="2"/>
          </rPr>
          <t xml:space="preserve">
лишнее удалить!
</t>
        </r>
      </text>
    </comment>
  </commentList>
</comments>
</file>

<file path=xl/comments4.xml><?xml version="1.0" encoding="utf-8"?>
<comments xmlns="http://schemas.openxmlformats.org/spreadsheetml/2006/main">
  <authors>
    <author>m_nn</author>
    <author>v_yus</author>
  </authors>
  <commentList>
    <comment ref="A24" authorId="0">
      <text>
        <r>
          <rPr>
            <b/>
            <sz val="8"/>
            <rFont val="Tahoma"/>
            <family val="2"/>
          </rPr>
          <t xml:space="preserve">КР, ТО + Д
</t>
        </r>
      </text>
    </comment>
    <comment ref="B11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ГСН на выработку тепла 2015</t>
        </r>
      </text>
    </comment>
    <comment ref="B14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ЭЭ за 12 мес</t>
        </r>
      </text>
    </comment>
    <comment ref="B20" authorId="1">
      <text>
        <r>
          <rPr>
            <b/>
            <sz val="14"/>
            <rFont val="Tahoma"/>
            <family val="2"/>
          </rPr>
          <t>v_yus:</t>
        </r>
        <r>
          <rPr>
            <sz val="14"/>
            <rFont val="Tahoma"/>
            <family val="2"/>
          </rPr>
          <t xml:space="preserve">
галактика</t>
        </r>
      </text>
    </comment>
    <comment ref="B18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2015-себестоимость-факт-снг-затраты 2015</t>
        </r>
      </text>
    </comment>
    <comment ref="B24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матер+запч на рем + кап.рем+диагн+то</t>
        </r>
      </text>
    </comment>
    <comment ref="B7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2015-процессы-калькул факт-с нг2015</t>
        </r>
      </text>
    </comment>
    <comment ref="B8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 xml:space="preserve">о-2015год-12мес-баланс 2015-реализация 
</t>
        </r>
      </text>
    </comment>
    <comment ref="B17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Объем Татьяна даЛа тариф ср.по воде за год (Добавки-ээвода-за 12 мес)</t>
        </r>
      </text>
    </comment>
    <comment ref="C17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тариф средний ощий за год</t>
        </r>
      </text>
    </comment>
    <comment ref="B46" authorId="1">
      <text>
        <r>
          <rPr>
            <b/>
            <sz val="8"/>
            <rFont val="Tahoma"/>
            <family val="2"/>
          </rPr>
          <t>v_yus:</t>
        </r>
        <r>
          <rPr>
            <sz val="8"/>
            <rFont val="Tahoma"/>
            <family val="2"/>
          </rPr>
          <t xml:space="preserve">
</t>
        </r>
      </text>
    </comment>
    <comment ref="B9" authorId="1">
      <text>
        <r>
          <rPr>
            <b/>
            <sz val="12"/>
            <rFont val="Tahoma"/>
            <family val="2"/>
          </rPr>
          <t>v_yus: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это склад из затрат , но она должна совпасть с скбестоимостью 2015-процессы-калькуляц факт</t>
        </r>
      </text>
    </comment>
  </commentList>
</comments>
</file>

<file path=xl/sharedStrings.xml><?xml version="1.0" encoding="utf-8"?>
<sst xmlns="http://schemas.openxmlformats.org/spreadsheetml/2006/main" count="232" uniqueCount="165">
  <si>
    <t>ООО "Газпром добыча Оренбург"</t>
  </si>
  <si>
    <t>Наименование показателя</t>
  </si>
  <si>
    <t>б)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</si>
  <si>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</si>
  <si>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</si>
  <si>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</si>
  <si>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</si>
  <si>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</si>
  <si>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</si>
  <si>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расходы, в том числе отнесенные к ним расходы на текущий и капиальный ремонт</t>
  </si>
  <si>
    <t>общехозяйственные,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</si>
  <si>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</t>
  </si>
  <si>
    <t>прочие расходы, которые подлежат отнесению на регуруемые виды деятельности в соответствии с законодательством РФ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</si>
  <si>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</si>
  <si>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за счет переоценки</t>
  </si>
  <si>
    <t>не предоставляются, т.к. выручка от регулируемой деятельности не превышает 80% совокупной выручки за отчетный год</t>
  </si>
  <si>
    <t>ж) Установленная тепловая мощность (Гкал/ч)</t>
  </si>
  <si>
    <t>по приборам учета (тыс. Гкал)</t>
  </si>
  <si>
    <t>по нормативам потребления  (тыс. Гкал)</t>
  </si>
  <si>
    <t>н) Фактические объемы потерь при передаче тепловой энергии (тыс. Гкал)</t>
  </si>
  <si>
    <t>о) Среднесписочная численность основного производственного персонала (человек)</t>
  </si>
  <si>
    <t>с) Удельный расход электрической энергии на единицу тепловой энергии, отпускаемой в тепловую сеть (тыс. кВт•ч/Гкал)</t>
  </si>
  <si>
    <t>(п. 19 Стандартов раскрытия информации теплоснабжающими организациями, теплосетевыми организациями и органами регулирования)</t>
  </si>
  <si>
    <t>расходы на топливо, всего</t>
  </si>
  <si>
    <t>расходы на химреагенты, используемые в технологическом процессе</t>
  </si>
  <si>
    <t>г) Изменение стоимости основных фондов (тыс. рублей), в том числе:</t>
  </si>
  <si>
    <t>з) Тепловая нагрузка по договорам, заключенным в рамках осуществления регулируемых видов деятельности (Гкал/ч)</t>
  </si>
  <si>
    <t>и) Объем вырабатываемой тепловой энергии в рамках осуществления регулируемых видов деятельности (тыс. Гкал)</t>
  </si>
  <si>
    <t>к) Объем приобретаемой регулируемой организацией тепловой энергии в рамках осуществления регулируемых видов деятельности  (тыс. Гкал)</t>
  </si>
  <si>
    <t>м) Норматив технологических потерь тепловой энергии при передаче тепловой энергии, теплоносителя по тепловым сетям, утвержденных уполномоченным органом (Ккал/ч.мес)</t>
  </si>
  <si>
    <t>п) Среднесписочная численность административно-управленческого персонала, задействованного в оказании регулируемого вида деятельности  (человек)</t>
  </si>
  <si>
    <t>р) Удельный расход  условного топлива на единицу тепловой энергии, отпускаемой в тепловую сеть (кг у. т./Гкал)</t>
  </si>
  <si>
    <t>т) Удельный расход холодной воды на единицу тепловой энергии, отпускаемой в тепловую сеть (куб. м/Гкал)</t>
  </si>
  <si>
    <t>№ 1025601028221 зарегистрировано 10.11.2002 ИМНС Ленинского района г. Оренбурга</t>
  </si>
  <si>
    <t>оказание услуг юридическим лицам</t>
  </si>
  <si>
    <t>Служба реализации готовой продукции</t>
  </si>
  <si>
    <t>Начальник Подрез Валерий Васильевич 731108</t>
  </si>
  <si>
    <t>Ведущий экономист Хмелевских Ольга Александровна 731308</t>
  </si>
  <si>
    <t>понедельник - пятница с 8.30 до 17.30,                                                                                               обед с 12.00 до 13.00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</si>
  <si>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</si>
  <si>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</si>
  <si>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</si>
  <si>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</si>
  <si>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</si>
  <si>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</si>
  <si>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е) Протяженность магистральных сетей (в однотрубном исчислении), км</t>
  </si>
  <si>
    <t>ж) Протяженность разводящих сетей (в однотрубном исчислении), км</t>
  </si>
  <si>
    <t>з) Количество теплоэлектростанций с указанием их установленной электрической и тепловой мощности (штук)</t>
  </si>
  <si>
    <t>и) Количество тепловых станций с указанием их установленной тепловой мощности (штук)</t>
  </si>
  <si>
    <t>к) Количество котельных с указанием их установленной тепловой мощности (штук)</t>
  </si>
  <si>
    <t>л) Количество центральных тепловых пунктов (штук)</t>
  </si>
  <si>
    <t>Департамент Оренбургской области по ценам и реугированию тарифов</t>
  </si>
  <si>
    <t xml:space="preserve">Информация о ценах (тарифах) </t>
  </si>
  <si>
    <t>2014 год</t>
  </si>
  <si>
    <t>Показатель</t>
  </si>
  <si>
    <t>17а) Наименование органа регулирования, принявшего решение об установлении тарифов</t>
  </si>
  <si>
    <t>17б) Реквизиты решения органа регулирования</t>
  </si>
  <si>
    <t>17в,г) Величина установленного тарифа</t>
  </si>
  <si>
    <t>17д) Источник официального опубликования решения</t>
  </si>
  <si>
    <t>16 в) Информация об утвержденных тарифах на услуги по передаче тепловой энергии, теплоносителя</t>
  </si>
  <si>
    <t>16 б) Информация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</si>
  <si>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>16 г) Информация об утвержденной плате за услуги по поддержанию резервной тепловой мощности при отсутствии потребления тепловой энергии</t>
  </si>
  <si>
    <t>16 д) Информация об утвержденной плате за подкючение (технологическое присоединение) к системе теплоснабжения</t>
  </si>
  <si>
    <t>16 е) 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</si>
  <si>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а) количество аварий на тепловых сетях (единиц на километр)</t>
  </si>
  <si>
    <t>б) количество аварий на источниках тепловой энергии (единиц на источник)</t>
  </si>
  <si>
    <t>в) показатели надежности и качества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</si>
  <si>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</si>
  <si>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</si>
  <si>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б) количество исполненных заявок на подключение (технологическое присоединение) к системе теплоснабжения в течение квартала</t>
  </si>
  <si>
    <t>а) количество поданных заявок на подключение (технологическое присоединение) к системе теплоснабжения в течение квартала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</si>
  <si>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</si>
  <si>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</si>
  <si>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</si>
  <si>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Информация о проводимых и планируемых закупках товаров                 (работ, услуг) ООО «Газпром добыча Оренбург» также подлежит публикации в сети Интернет:</t>
  </si>
  <si>
    <t>- на официальном сайте ОАО «Газпром» http://gazprom.ru;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</si>
  <si>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</si>
  <si>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Общества http://orenburg-dobycha@gazprom.ru   в разделе «Закупки»;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</si>
  <si>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</si>
  <si>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</si>
  <si>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</si>
  <si>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нет</t>
  </si>
  <si>
    <t>экономически обоснованных затрат</t>
  </si>
  <si>
    <t>д) необходимая валовая выручка (тыс. руб.)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</si>
  <si>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</si>
  <si>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</si>
  <si>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объем газа (тыс. м3)</t>
  </si>
  <si>
    <t>тариф покупки газа с учетом услуг на транспортировку (руб./тыс.м3)</t>
  </si>
  <si>
    <t>средневзвешенная стоимость (руб./кВт*ч)</t>
  </si>
  <si>
    <t>объем приобретения (тыс. кВт*ч)</t>
  </si>
  <si>
    <t>за счет ввода (вывода) их из эксплуатации</t>
  </si>
  <si>
    <t>г) доля исполненных в срок договоров о подключении (технологическом присоединении) (% общего количества заключенных договоров о подключении)</t>
  </si>
  <si>
    <t>в) 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                           в течение квартала</t>
  </si>
  <si>
    <t>(п. 18 Стандартов раскрытия информации теплоснабжающими организациями, теплосетевыми организациями и органами регулирования)</t>
  </si>
  <si>
    <t>(пп. 16-17 Стандартов раскрытия информации теплоснабжающими организациями, теплосетевыми организациями и органами регулирования)</t>
  </si>
  <si>
    <t>(п. 20 Стандартов раскрытия информации теплоснабжающими организациями, теплосетевыми организациями и органами регулирования)</t>
  </si>
  <si>
    <t>(п. 21 Стандартов раскрытия информации теплоснабжающими организациями, теплосетевыми организациями и органами регулирования)</t>
  </si>
  <si>
    <t>(п. 24 Стандартов раскрытия информации теплоснабжающими организациями, теплосетевыми организациями и органами регулирования)</t>
  </si>
  <si>
    <t>б) перечень документов и сведений, предоставляемых одновременно с заявкой на подключение (технологическое присоединение) к централизованной системе холодного водоснабжения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</si>
  <si>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тк централизованной системе холодного водоснабжения</t>
  </si>
  <si>
    <t>г) телефоны и адреса службы, ответственной за прием и обработку заявок на подключение (технологическое присоедиение) к централизованной системе холодного водоснабжения</t>
  </si>
  <si>
    <t>(п. 26 Стандартов раскрытия информации теплоснабжающими организациями, теплосетевыми организациями и органами регулирования)</t>
  </si>
  <si>
    <t>б) расчетная величина тарифа (руб./м3)</t>
  </si>
  <si>
    <t>е) годовой объем отпущенной потребителям воды (тыс.м3)</t>
  </si>
  <si>
    <t>в том числе: собственные нужды</t>
  </si>
  <si>
    <t xml:space="preserve"> сторонние юридические лица</t>
  </si>
  <si>
    <t>физические лица</t>
  </si>
  <si>
    <t>(п. 22,23 Стандартов раскрытия информации теплоснабжающими организациями, теплосетевыми организациями и органами регулирования)</t>
  </si>
  <si>
    <t>(п. 25 Стандартов раскрытия информации теплоснабжающими организациями, теплосетевыми организациями и органами регулирования)</t>
  </si>
  <si>
    <t>(п. 27 Стандартов раскрытия информации теплоснабжающими организациями, теплосетевыми организациями и органами регулирования)</t>
  </si>
  <si>
    <t>Предложения регулируемой организации                                                                                                                                                             об установлении цен (тарифов)</t>
  </si>
  <si>
    <t>на регулируемые товары (услуги):</t>
  </si>
  <si>
    <t>д) Валовая прибыль (убыток) от реализации товаров и оказания услуг по регулируемому виду деятельности (тыс. руб.)</t>
  </si>
  <si>
    <t>в) Чистая прибыль (убыток) (тыс. рублей), в том числе: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</si>
  <si>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</si>
  <si>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</si>
  <si>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</si>
  <si>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и (или) оказания регулируемых услуг:</t>
  </si>
  <si>
    <t>Информация о наличии (отсутствии)                                                                                технической возможности подключения                                                                                            (технологического присоединения)                                                                                               к системе теплоснабжения</t>
  </si>
  <si>
    <t>Информация о порядке подключения                                                                                                                   (технологического присоединения)                                                                      к системе теплоснабжения</t>
  </si>
  <si>
    <t>г) долгосрочные параметры регулирования                            (в случае если их утсановление предусмотрено выбранным методом регулирования)</t>
  </si>
  <si>
    <t>е) годовой объем полезного отпуска тепловой энергии (теплоносителя) (годовой объем передачи тепловой энергии) (тыс. Гкал)</t>
  </si>
  <si>
    <t>ж)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</t>
  </si>
  <si>
    <t>е) Годовая бухгалтерская отчетность, включая бухгалтерский баланс и приложения к нему</t>
  </si>
  <si>
    <t>Объем тепловой энергии на собственные нужды (тыс. Гкал)</t>
  </si>
  <si>
    <t>Кияев Владимир Александрович</t>
  </si>
  <si>
    <t>2015 год</t>
  </si>
  <si>
    <t>с 01.01.2015 по 30.06.2015</t>
  </si>
  <si>
    <t>с 01.07.2015 по 31.12.2015</t>
  </si>
  <si>
    <t>д) Регулируемый вид деятельности</t>
  </si>
  <si>
    <t>оказание услуг в сфере теплоснабжения</t>
  </si>
  <si>
    <t>16 а) Информация об утвержденных тарифах на тепловую энергию (мощность), отпускаемую потребителям ООО "Газпром добыча Оренбург" ГПУ</t>
  </si>
  <si>
    <t>ГПУ</t>
  </si>
  <si>
    <t>Приказ  от  16.12.2014   № 115-т/э</t>
  </si>
  <si>
    <t>Источник № 1 (котельная базы ГПУ) - 489,36 руб/Гкал (без НДС); Источник № 2 (УТ ДКС-2) - 97,27 руб/Гкал (без НДС)</t>
  </si>
  <si>
    <t>Источник № 1 (котельная базы ГПУ) - 556,24 руб/Гкал (без НДС); Источник № 2 (УТ ДКС-2) - 97,27 руб/Гкал (без НДС)</t>
  </si>
  <si>
    <t xml:space="preserve">л) Объем тепловой энергии, отпускаемой потребителям по договорам, заключенным в рамках осуществления регулируемых видов деятельности (тыс. Гкал), в том числе: </t>
  </si>
  <si>
    <r>
      <t xml:space="preserve">г) резерв мощности системы централизованной системы </t>
    </r>
    <r>
      <rPr>
        <b/>
        <sz val="14"/>
        <color indexed="10"/>
        <rFont val="Times New Roman"/>
        <family val="1"/>
      </rPr>
      <t>холодного водоснабжения</t>
    </r>
    <r>
      <rPr>
        <sz val="14"/>
        <rFont val="Times New Roman"/>
        <family val="1"/>
      </rPr>
      <t xml:space="preserve"> в течение квартала</t>
    </r>
  </si>
  <si>
    <t>1 котельная мощностью  36 Гкал/час                 12 УТ с мощностью 5,5 Гкал/час</t>
  </si>
  <si>
    <t>1 шт.</t>
  </si>
  <si>
    <t>газета Оренбуржье от  19.12.2014 г. N 196</t>
  </si>
  <si>
    <t>-</t>
  </si>
  <si>
    <t>Информация о регулируемых видах деятельности,</t>
  </si>
  <si>
    <t>подлежащая раскрытию в соответствии</t>
  </si>
  <si>
    <t>с Постановлением Правительства РФ от 05.07.2013 №570</t>
  </si>
  <si>
    <t>"О стандартах раскрытия информации теплоснабжающими организациями, теплосетевыми организациями, теплосетевыми организациями и органами регулирования"</t>
  </si>
  <si>
    <t>(тепловая энергия (мощность)</t>
  </si>
  <si>
    <t>(газопромысловое управление)</t>
  </si>
  <si>
    <t>Российская Федерация, 460058, г. Оренбург, ул. Чкалова, д.1/2, тел. (3532)332002, Email:orenburg@gdo.gazprom.ru; сайт: http://orenburg-dobycha@gazprom.ru</t>
  </si>
  <si>
    <t>Заместитель начальника Отпущенков Александр Викторович 731379</t>
  </si>
  <si>
    <t>Приказ  от  18.12.2015   № 150-т/э</t>
  </si>
  <si>
    <t>Источник № 1 (котельная базы ГПУ) - 641,26 руб/Гкал (без НДС); Источник № 2 (УТ ДКС-2) - 107,00 руб/Гкал (без НДС)</t>
  </si>
  <si>
    <t>2016 год</t>
  </si>
  <si>
    <t>с 01.01.2016 по 30.06.2016</t>
  </si>
  <si>
    <t>с 01.07.2016 по 31.12.2016</t>
  </si>
  <si>
    <t>газета Оренбуржье от 25.12.2015  №158</t>
  </si>
  <si>
    <t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2015  год:</t>
  </si>
  <si>
    <t>2015 год факт</t>
  </si>
  <si>
    <t>2015 ФАКТ (Источник № 1 - котельная базы ГПУ)</t>
  </si>
  <si>
    <t>2015 ФАКТ (Источник № 2 - УТ ДКС-2)</t>
  </si>
  <si>
    <t>Действующая редакция Положения о закупке товаров (работ, услуг) ООО «Газпром добыча Оренбург» (утверждена 19.01.2016), а также архив ее изменений (всего 5 редакций) находятся в открытом доступе в сети Интернет:</t>
  </si>
  <si>
    <t>2017 год  предложения Общества</t>
  </si>
  <si>
    <t>тепловая энергия с дополнительным преобразованием на ЦТП - 1043,19 руб/Гкал</t>
  </si>
  <si>
    <t>тепловая энергия без дополнительного преобразования - 109,62 руб/Гкал</t>
  </si>
  <si>
    <t>с 01.01.2017 по 31.12.2017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</si>
</sst>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00"/>
    <numFmt numFmtId="168" formatCode="0.00000"/>
    <numFmt numFmtId="169" formatCode="0.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30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8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b/>
      <sz val="14"/>
      <color indexed="10"/>
      <name val="Times New Roman"/>
      <family val="1"/>
    </font>
    <font>
      <b/>
      <sz val="8"/>
      <name val="Tahoma"/>
      <family val="2"/>
    </font>
    <font>
      <sz val="16"/>
      <name val="Times New Roman"/>
      <family val="1"/>
    </font>
    <font>
      <u val="single"/>
      <sz val="16"/>
      <name val="Times New Roman"/>
      <family val="1"/>
    </font>
    <font>
      <sz val="8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53" applyFont="1" applyAlignment="1">
      <alignment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0" xfId="53" applyFont="1" applyAlignment="1">
      <alignment vertical="center" wrapText="1"/>
      <protection/>
    </xf>
    <xf numFmtId="0" fontId="2" fillId="0" borderId="10" xfId="53" applyFont="1" applyBorder="1" applyAlignment="1">
      <alignment horizontal="left" vertical="center" wrapText="1" indent="3"/>
      <protection/>
    </xf>
    <xf numFmtId="0" fontId="2" fillId="0" borderId="10" xfId="53" applyFont="1" applyBorder="1" applyAlignment="1">
      <alignment horizontal="left" vertical="center" wrapText="1" indent="6"/>
      <protection/>
    </xf>
    <xf numFmtId="0" fontId="6" fillId="0" borderId="0" xfId="53" applyFont="1" applyAlignment="1">
      <alignment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wrapText="1" indent="5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0" xfId="53" applyFont="1" applyBorder="1" applyAlignment="1">
      <alignment horizontal="left" vertical="center" wrapText="1" indent="3"/>
      <protection/>
    </xf>
    <xf numFmtId="0" fontId="5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vertical="center" wrapText="1"/>
      <protection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 indent="3"/>
      <protection/>
    </xf>
    <xf numFmtId="0" fontId="5" fillId="0" borderId="10" xfId="53" applyFont="1" applyFill="1" applyBorder="1" applyAlignment="1">
      <alignment horizontal="left" vertical="center" wrapText="1" indent="2"/>
      <protection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53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34" borderId="0" xfId="53" applyFont="1" applyFill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2" fillId="0" borderId="0" xfId="53" applyNumberFormat="1" applyFont="1" applyFill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2" fillId="33" borderId="0" xfId="53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 indent="3"/>
    </xf>
    <xf numFmtId="0" fontId="9" fillId="33" borderId="10" xfId="0" applyFont="1" applyFill="1" applyBorder="1" applyAlignment="1">
      <alignment horizontal="left" vertical="center" wrapText="1" indent="12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" fillId="0" borderId="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2" fillId="33" borderId="0" xfId="53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рифы с сайт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6;&#1095;&#1090;&#1072;%20&#1076;&#1083;&#1103;%20&#1086;&#1090;&#1076;&#1077;&#1083;&#1086;&#1074;%20&#1080;%20&#1089;&#1083;&#1091;&#1078;&#1073;\&#1055;&#1069;&#1054;\&#1058;&#1072;&#1088;&#1080;&#1092;&#1099;%202016\&#1058;&#1045;&#1055;&#1051;&#1054;\&#1043;&#1055;&#1059;%20&#1058;&#1045;&#1055;&#1051;&#1054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ostina_ov\AppData\Local\Microsoft\Windows\Temporary%20Internet%20Files\Content.Outlook\SXI11Y2F\&#1044;&#1051;&#1071;%20&#1057;&#1040;&#1049;&#1058;&#1040;%20&#1058;&#1077;&#1087;&#1083;&#1086;%20!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&#1075;&#1086;&#1076;\&#1043;&#1057;&#1053;%20&#1085;&#1072;%20&#1074;&#1099;&#1088;&#1072;&#1073;&#1086;&#1090;&#1082;&#1091;%20&#1090;&#1077;&#1087;&#1083;&#1072;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&#1075;&#1086;&#1076;\&#1057;&#1045;&#1041;&#1045;&#1057;&#1058;&#1054;&#1048;&#1052;&#1054;&#1057;&#1058;&#1068;\&#1060;&#1040;&#1050;&#1058;\&#1057;&#1053;&#1043;\&#1047;&#1040;&#1058;&#1056;&#1040;&#1058;%20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&#1075;&#1086;&#1076;\12%20&#1052;&#1077;&#1089;%202015%20&#1043;&#1086;&#1076;\&#1041;&#1072;&#1083;&#1072;&#1085;&#1089;%20%20&#1060;&#1072;&#1082;&#1090;%20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&#1075;&#1086;&#1076;\&#1044;&#1086;&#1073;&#1072;&#1074;&#1082;&#1080;%202015\&#1069;&#1069;,&#1042;&#1054;&#1044;&#104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 ДКС-2 -ООО АТЭНА"/>
      <sheetName val="3.1 общий"/>
      <sheetName val="3.1 База, ДКС-2 и сторонние"/>
      <sheetName val="4.1"/>
      <sheetName val="4.3 общий"/>
      <sheetName val="4.3 ДКС-2"/>
      <sheetName val="4.3 база"/>
      <sheetName val="4.4"/>
      <sheetName val="4.8"/>
      <sheetName val="реестр договоров2016"/>
      <sheetName val="Перечень оборуд. П.1 2016"/>
      <sheetName val="Топливо п1.9 2016"/>
      <sheetName val="Вода, рапа, катионит 2016"/>
      <sheetName val="Химреагенты"/>
      <sheetName val="ремонт"/>
      <sheetName val="Структура общий тариф П.3 2016"/>
      <sheetName val="Баланс П.5 2016"/>
      <sheetName val="Баланс тепл энергии П.4 2016"/>
    </sheetNames>
    <sheetDataSet>
      <sheetData sheetId="1">
        <row r="8">
          <cell r="G8">
            <v>14.045</v>
          </cell>
        </row>
      </sheetData>
      <sheetData sheetId="16">
        <row r="24">
          <cell r="F24">
            <v>56.46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об организации"/>
      <sheetName val="утвержденные тарифы 2014-2015"/>
      <sheetName val="показатели деятельности 2014 г"/>
      <sheetName val="потребит характеристики"/>
      <sheetName val="инвест программа"/>
      <sheetName val="подключение"/>
      <sheetName val="условия поставки"/>
      <sheetName val="порядок подключения"/>
      <sheetName val="закупки"/>
      <sheetName val="предложения о тарифах на 2016г "/>
    </sheetNames>
    <sheetDataSet>
      <sheetData sheetId="0">
        <row r="5">
          <cell r="B5" t="str">
            <v>ООО "Газпром добыча Оренбург"</v>
          </cell>
        </row>
        <row r="20">
          <cell r="B20" t="str">
            <v>оказание услуг в сфере теплоснабжения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2"/>
      <sheetName val="2013"/>
      <sheetName val="2014"/>
      <sheetName val="2015"/>
      <sheetName val="2016"/>
    </sheetNames>
    <sheetDataSet>
      <sheetData sheetId="4">
        <row r="20">
          <cell r="B20">
            <v>2401</v>
          </cell>
          <cell r="C20">
            <v>5361.66299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"/>
      <sheetName val="Ф"/>
      <sheetName val="2 М"/>
      <sheetName val="МАРТ"/>
      <sheetName val="3 М"/>
      <sheetName val="АПРЕЛЬ"/>
      <sheetName val="4 М"/>
      <sheetName val="МАЙ"/>
      <sheetName val="5 М"/>
      <sheetName val="И"/>
      <sheetName val="6 М"/>
      <sheetName val="6 М НОВ КЛАСС +1СТРОКА"/>
      <sheetName val="ИЮЛЬ"/>
      <sheetName val="7 М"/>
      <sheetName val="АВГУСТ"/>
      <sheetName val="8 М"/>
      <sheetName val="СЕНТ"/>
      <sheetName val="9 М"/>
      <sheetName val="ОКТ"/>
      <sheetName val="10 М"/>
      <sheetName val="НОЯБ"/>
      <sheetName val="11 М"/>
      <sheetName val="ДЕК"/>
      <sheetName val="2015"/>
    </sheetNames>
    <sheetDataSet>
      <sheetData sheetId="23">
        <row r="12">
          <cell r="U12">
            <v>758813.5</v>
          </cell>
          <cell r="W12">
            <v>169118.18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Доходы"/>
      <sheetName val="Выручка"/>
      <sheetName val="Реализ"/>
      <sheetName val="Опер дох"/>
      <sheetName val="Опер расх"/>
      <sheetName val="Внер дох"/>
      <sheetName val="Расш 4 и 7"/>
      <sheetName val="Ф7"/>
      <sheetName val="Ф 4"/>
    </sheetNames>
    <sheetDataSet>
      <sheetData sheetId="3">
        <row r="11">
          <cell r="I11">
            <v>2519.2450049999998</v>
          </cell>
        </row>
        <row r="12">
          <cell r="I12">
            <v>2693.941285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 ПОДР Я"/>
      <sheetName val="В 1"/>
      <sheetName val="В ПОДР 2"/>
      <sheetName val="В 2"/>
      <sheetName val="В ПОДР 3"/>
      <sheetName val="В 3"/>
      <sheetName val="В 3 мес"/>
      <sheetName val="В ПОДР 4"/>
      <sheetName val="В 4"/>
      <sheetName val="В ПОДР 5"/>
      <sheetName val="В 5"/>
      <sheetName val="В ПОДР 6"/>
      <sheetName val="В 6"/>
      <sheetName val="В 6 мес"/>
      <sheetName val="В ПОДР 7"/>
      <sheetName val="В 7"/>
      <sheetName val="В ПОДР 8"/>
      <sheetName val="В 8"/>
      <sheetName val="В ПОДР 9"/>
      <sheetName val="В 9"/>
      <sheetName val="В ПОДР 10"/>
      <sheetName val="В 10"/>
      <sheetName val="В ПОДР 11"/>
      <sheetName val="В 11"/>
      <sheetName val="В 11 мес "/>
      <sheetName val="В ПОДР 12"/>
      <sheetName val="В 12"/>
      <sheetName val="В 12 мес "/>
      <sheetName val="ЭЭ П я"/>
      <sheetName val="ЭЭ 01"/>
      <sheetName val="ЭЭ П ф"/>
      <sheetName val="ЭЭ 02"/>
      <sheetName val="ЭЭ П м"/>
      <sheetName val="ЭЭ 03"/>
      <sheetName val="ЭЭ 3 мес"/>
      <sheetName val="ЭЭ П а"/>
      <sheetName val="ЭЭ 04"/>
      <sheetName val="ЭЭ П май"/>
      <sheetName val="ЭЭ 05"/>
      <sheetName val="ЭЭ П ИЮНЬ"/>
      <sheetName val="ЭЭ 06"/>
      <sheetName val="ЭЭ П ИЮЛЬ"/>
      <sheetName val="ЭЭ 07"/>
      <sheetName val="ЭЭ П АВГУСТ"/>
      <sheetName val="ЭЭ 08"/>
      <sheetName val="ЭЭ П СЕНТЯБРЬ"/>
      <sheetName val="ЭЭ 09"/>
      <sheetName val="ЭЭ П ОКТЯБРЬ"/>
      <sheetName val="ЭЭ 10"/>
      <sheetName val="ЭЭ П НОЯБРЬ"/>
      <sheetName val="ЭЭ 11"/>
      <sheetName val="ЭЭ П ДЕКАБРЬ"/>
      <sheetName val="ЭЭ 12"/>
      <sheetName val="ЭЭ 5 мес"/>
      <sheetName val="ЭЭ 6 мес "/>
      <sheetName val="ЭЭ 7 мес"/>
      <sheetName val="ЭЭ 8 мес"/>
      <sheetName val="ЭЭ 9 мес"/>
      <sheetName val="ЭЭ 10 мес"/>
      <sheetName val="ЭЭ 11 мес "/>
      <sheetName val="ЭЭ 12 мес"/>
    </sheetNames>
    <sheetDataSet>
      <sheetData sheetId="27">
        <row r="32">
          <cell r="K32">
            <v>13.267785653035155</v>
          </cell>
        </row>
        <row r="34">
          <cell r="K34">
            <v>13.674200542005423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50.875" style="50" customWidth="1"/>
    <col min="2" max="2" width="38.00390625" style="50" customWidth="1"/>
    <col min="3" max="12" width="0" style="50" hidden="1" customWidth="1"/>
    <col min="13" max="16384" width="9.125" style="50" customWidth="1"/>
  </cols>
  <sheetData>
    <row r="1" ht="21.75" customHeight="1">
      <c r="B1" s="51"/>
    </row>
    <row r="2" ht="21.75" customHeight="1">
      <c r="B2" s="51"/>
    </row>
    <row r="3" ht="21.75" customHeight="1">
      <c r="B3" s="52"/>
    </row>
    <row r="4" ht="21.75" customHeight="1">
      <c r="B4" s="52"/>
    </row>
    <row r="5" ht="21.75" customHeight="1">
      <c r="B5" s="52"/>
    </row>
    <row r="6" ht="21.75" customHeight="1">
      <c r="B6" s="52"/>
    </row>
    <row r="7" ht="21.75" customHeight="1">
      <c r="B7" s="52"/>
    </row>
    <row r="8" spans="1:2" ht="24.75" customHeight="1">
      <c r="A8" s="68" t="s">
        <v>142</v>
      </c>
      <c r="B8" s="68"/>
    </row>
    <row r="9" spans="1:2" ht="20.25">
      <c r="A9" s="68" t="s">
        <v>143</v>
      </c>
      <c r="B9" s="68"/>
    </row>
    <row r="10" spans="1:2" ht="20.25">
      <c r="A10" s="68" t="s">
        <v>144</v>
      </c>
      <c r="B10" s="68"/>
    </row>
    <row r="11" spans="1:2" ht="62.25" customHeight="1">
      <c r="A11" s="69" t="s">
        <v>145</v>
      </c>
      <c r="B11" s="69"/>
    </row>
    <row r="12" spans="1:2" ht="20.25">
      <c r="A12" s="67" t="s">
        <v>146</v>
      </c>
      <c r="B12" s="67"/>
    </row>
    <row r="13" spans="1:2" ht="20.25">
      <c r="A13" s="67" t="s">
        <v>147</v>
      </c>
      <c r="B13" s="67"/>
    </row>
    <row r="14" spans="1:2" ht="20.25">
      <c r="A14" s="53"/>
      <c r="B14" s="53"/>
    </row>
    <row r="15" spans="1:2" ht="20.25">
      <c r="A15" s="53"/>
      <c r="B15" s="53"/>
    </row>
    <row r="16" spans="1:2" ht="20.25">
      <c r="A16" s="53"/>
      <c r="B16" s="53"/>
    </row>
    <row r="17" spans="1:2" ht="20.25">
      <c r="A17" s="54"/>
      <c r="B17" s="54"/>
    </row>
    <row r="18" spans="1:2" ht="20.25">
      <c r="A18" s="54"/>
      <c r="B18" s="54"/>
    </row>
    <row r="19" spans="1:2" ht="20.25">
      <c r="A19" s="54"/>
      <c r="B19" s="54"/>
    </row>
  </sheetData>
  <sheetProtection/>
  <mergeCells count="6">
    <mergeCell ref="A13:B13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2:A14"/>
  <sheetViews>
    <sheetView zoomScale="80" zoomScaleNormal="80" zoomScalePageLayoutView="0" workbookViewId="0" topLeftCell="A1">
      <selection activeCell="C10" sqref="C10"/>
    </sheetView>
  </sheetViews>
  <sheetFormatPr defaultColWidth="9.00390625" defaultRowHeight="12.75"/>
  <cols>
    <col min="1" max="1" width="83.875" style="0" customWidth="1"/>
  </cols>
  <sheetData>
    <row r="2" ht="84.75" customHeight="1">
      <c r="A2" s="25" t="s">
        <v>117</v>
      </c>
    </row>
    <row r="3" ht="20.25">
      <c r="A3" s="25" t="str">
        <f>'информация об организации'!B15</f>
        <v>оказание услуг в сфере теплоснабжения</v>
      </c>
    </row>
    <row r="4" ht="20.25">
      <c r="A4" s="25" t="str">
        <f>'информация об организации'!B5</f>
        <v>ООО "Газпром добыча Оренбург"</v>
      </c>
    </row>
    <row r="5" ht="33" customHeight="1">
      <c r="A5" s="24" t="s">
        <v>101</v>
      </c>
    </row>
    <row r="6" ht="16.5" customHeight="1">
      <c r="A6" s="24"/>
    </row>
    <row r="7" ht="75">
      <c r="A7" s="26" t="s">
        <v>72</v>
      </c>
    </row>
    <row r="8" ht="112.5">
      <c r="A8" s="26" t="s">
        <v>73</v>
      </c>
    </row>
    <row r="9" ht="75">
      <c r="A9" s="26" t="s">
        <v>160</v>
      </c>
    </row>
    <row r="10" ht="37.5">
      <c r="A10" s="27" t="s">
        <v>77</v>
      </c>
    </row>
    <row r="11" ht="81" customHeight="1">
      <c r="A11" s="27" t="s">
        <v>78</v>
      </c>
    </row>
    <row r="12" ht="56.25">
      <c r="A12" s="26" t="s">
        <v>74</v>
      </c>
    </row>
    <row r="13" ht="18.75">
      <c r="A13" s="28" t="s">
        <v>75</v>
      </c>
    </row>
    <row r="14" ht="93.75">
      <c r="A14" s="28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H21"/>
  <sheetViews>
    <sheetView tabSelected="1" zoomScale="80" zoomScaleNormal="80" zoomScalePageLayoutView="0" workbookViewId="0" topLeftCell="A1">
      <selection activeCell="E21" sqref="E21"/>
    </sheetView>
  </sheetViews>
  <sheetFormatPr defaultColWidth="8.875" defaultRowHeight="12.75"/>
  <cols>
    <col min="1" max="1" width="59.00390625" style="58" customWidth="1"/>
    <col min="2" max="3" width="30.75390625" style="58" customWidth="1"/>
    <col min="4" max="16384" width="8.875" style="58" customWidth="1"/>
  </cols>
  <sheetData>
    <row r="1" ht="6.75" customHeight="1"/>
    <row r="2" spans="1:8" ht="36.75" customHeight="1">
      <c r="A2" s="92" t="s">
        <v>110</v>
      </c>
      <c r="B2" s="92"/>
      <c r="C2" s="92"/>
      <c r="D2" s="86"/>
      <c r="E2" s="87"/>
      <c r="F2" s="87"/>
      <c r="G2" s="87"/>
      <c r="H2" s="87"/>
    </row>
    <row r="3" spans="1:3" ht="20.25">
      <c r="A3" s="92" t="str">
        <f>'[2]информация об организации'!B20</f>
        <v>оказание услуг в сфере теплоснабжения</v>
      </c>
      <c r="B3" s="92"/>
      <c r="C3" s="92"/>
    </row>
    <row r="4" spans="1:3" ht="20.25">
      <c r="A4" s="92" t="str">
        <f>'[2]информация об организации'!B5</f>
        <v>ООО "Газпром добыча Оренбург"</v>
      </c>
      <c r="B4" s="92"/>
      <c r="C4" s="92"/>
    </row>
    <row r="5" spans="1:3" ht="33" customHeight="1">
      <c r="A5" s="93" t="s">
        <v>109</v>
      </c>
      <c r="B5" s="93"/>
      <c r="C5" s="93"/>
    </row>
    <row r="6" ht="6" customHeight="1">
      <c r="A6" s="59"/>
    </row>
    <row r="7" spans="1:3" ht="37.5" customHeight="1">
      <c r="A7" s="60" t="s">
        <v>54</v>
      </c>
      <c r="B7" s="90" t="s">
        <v>161</v>
      </c>
      <c r="C7" s="91"/>
    </row>
    <row r="8" spans="1:3" ht="37.5" customHeight="1">
      <c r="A8" s="61" t="s">
        <v>79</v>
      </c>
      <c r="B8" s="90" t="s">
        <v>82</v>
      </c>
      <c r="C8" s="91"/>
    </row>
    <row r="9" spans="1:3" ht="101.25" customHeight="1">
      <c r="A9" s="61" t="s">
        <v>102</v>
      </c>
      <c r="B9" s="29" t="s">
        <v>162</v>
      </c>
      <c r="C9" s="29" t="s">
        <v>163</v>
      </c>
    </row>
    <row r="10" spans="1:3" ht="37.5">
      <c r="A10" s="61" t="s">
        <v>80</v>
      </c>
      <c r="B10" s="29" t="s">
        <v>164</v>
      </c>
      <c r="C10" s="29" t="s">
        <v>164</v>
      </c>
    </row>
    <row r="11" spans="1:3" ht="75">
      <c r="A11" s="62" t="s">
        <v>120</v>
      </c>
      <c r="B11" s="88" t="s">
        <v>81</v>
      </c>
      <c r="C11" s="89"/>
    </row>
    <row r="12" spans="1:3" ht="37.5" customHeight="1">
      <c r="A12" s="62" t="s">
        <v>83</v>
      </c>
      <c r="B12" s="94">
        <v>49608.9</v>
      </c>
      <c r="C12" s="94">
        <v>4454.1</v>
      </c>
    </row>
    <row r="13" spans="1:3" ht="48" customHeight="1" hidden="1">
      <c r="A13" s="62" t="s">
        <v>103</v>
      </c>
      <c r="B13" s="38"/>
      <c r="C13" s="38"/>
    </row>
    <row r="14" spans="1:3" ht="18.75" customHeight="1" hidden="1">
      <c r="A14" s="63" t="s">
        <v>104</v>
      </c>
      <c r="B14" s="38"/>
      <c r="C14" s="38"/>
    </row>
    <row r="15" spans="1:3" ht="18.75" customHeight="1" hidden="1">
      <c r="A15" s="64" t="s">
        <v>105</v>
      </c>
      <c r="B15" s="65"/>
      <c r="C15" s="65"/>
    </row>
    <row r="16" spans="1:3" ht="18.75" customHeight="1" hidden="1">
      <c r="A16" s="64" t="s">
        <v>106</v>
      </c>
      <c r="B16" s="65"/>
      <c r="C16" s="65"/>
    </row>
    <row r="17" spans="1:3" ht="56.25">
      <c r="A17" s="62" t="s">
        <v>121</v>
      </c>
      <c r="B17" s="38">
        <f>B18+B19</f>
        <v>47.55499999999999</v>
      </c>
      <c r="C17" s="44">
        <f>C18+C19</f>
        <v>40.634</v>
      </c>
    </row>
    <row r="18" spans="1:3" ht="18.75">
      <c r="A18" s="63" t="s">
        <v>104</v>
      </c>
      <c r="B18" s="38">
        <v>42.535</v>
      </c>
      <c r="C18" s="38">
        <v>7.634</v>
      </c>
    </row>
    <row r="19" spans="1:3" ht="18.75">
      <c r="A19" s="64" t="s">
        <v>105</v>
      </c>
      <c r="B19" s="66">
        <v>5.02</v>
      </c>
      <c r="C19" s="66">
        <v>33</v>
      </c>
    </row>
    <row r="20" spans="1:3" ht="18.75">
      <c r="A20" s="64" t="s">
        <v>106</v>
      </c>
      <c r="B20" s="65">
        <v>0</v>
      </c>
      <c r="C20" s="65">
        <v>0</v>
      </c>
    </row>
    <row r="21" spans="1:3" ht="75">
      <c r="A21" s="62" t="s">
        <v>122</v>
      </c>
      <c r="B21" s="38" t="s">
        <v>141</v>
      </c>
      <c r="C21" s="38" t="s">
        <v>141</v>
      </c>
    </row>
  </sheetData>
  <sheetProtection/>
  <mergeCells count="8">
    <mergeCell ref="D2:H2"/>
    <mergeCell ref="B11:C11"/>
    <mergeCell ref="B8:C8"/>
    <mergeCell ref="A2:C2"/>
    <mergeCell ref="A3:C3"/>
    <mergeCell ref="A4:C4"/>
    <mergeCell ref="A5:C5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B21"/>
  <sheetViews>
    <sheetView zoomScale="80" zoomScaleNormal="80" zoomScalePageLayoutView="0" workbookViewId="0" topLeftCell="A1">
      <selection activeCell="B17" sqref="B17"/>
    </sheetView>
  </sheetViews>
  <sheetFormatPr defaultColWidth="9.00390625" defaultRowHeight="12.75"/>
  <cols>
    <col min="1" max="1" width="31.75390625" style="2" customWidth="1"/>
    <col min="2" max="2" width="56.625" style="2" customWidth="1"/>
    <col min="3" max="16384" width="9.125" style="2" customWidth="1"/>
  </cols>
  <sheetData>
    <row r="2" spans="1:2" ht="20.25">
      <c r="A2" s="72" t="s">
        <v>39</v>
      </c>
      <c r="B2" s="72"/>
    </row>
    <row r="3" spans="1:2" ht="35.25" customHeight="1">
      <c r="A3" s="73" t="s">
        <v>93</v>
      </c>
      <c r="B3" s="73"/>
    </row>
    <row r="5" spans="1:2" ht="38.25" customHeight="1">
      <c r="A5" s="17" t="s">
        <v>40</v>
      </c>
      <c r="B5" s="17" t="s">
        <v>0</v>
      </c>
    </row>
    <row r="6" spans="1:2" ht="39" customHeight="1">
      <c r="A6" s="19" t="s">
        <v>41</v>
      </c>
      <c r="B6" s="17" t="s">
        <v>125</v>
      </c>
    </row>
    <row r="7" spans="1:2" ht="56.25">
      <c r="A7" s="13" t="s">
        <v>42</v>
      </c>
      <c r="B7" s="13" t="s">
        <v>33</v>
      </c>
    </row>
    <row r="8" spans="1:2" ht="75">
      <c r="A8" s="13" t="s">
        <v>43</v>
      </c>
      <c r="B8" s="12" t="s">
        <v>148</v>
      </c>
    </row>
    <row r="9" spans="1:2" ht="18.75">
      <c r="A9" s="70" t="s">
        <v>44</v>
      </c>
      <c r="B9" s="18" t="s">
        <v>34</v>
      </c>
    </row>
    <row r="10" spans="1:2" ht="18.75">
      <c r="A10" s="71"/>
      <c r="B10" s="14" t="s">
        <v>35</v>
      </c>
    </row>
    <row r="11" spans="1:2" ht="21.75" customHeight="1">
      <c r="A11" s="71"/>
      <c r="B11" s="15" t="s">
        <v>36</v>
      </c>
    </row>
    <row r="12" spans="1:2" ht="37.5">
      <c r="A12" s="71"/>
      <c r="B12" s="15" t="s">
        <v>149</v>
      </c>
    </row>
    <row r="13" spans="1:2" ht="37.5">
      <c r="A13" s="71"/>
      <c r="B13" s="15" t="s">
        <v>37</v>
      </c>
    </row>
    <row r="14" spans="1:2" ht="39.75" customHeight="1">
      <c r="A14" s="71"/>
      <c r="B14" s="16" t="s">
        <v>38</v>
      </c>
    </row>
    <row r="15" spans="1:2" ht="37.5">
      <c r="A15" s="12" t="s">
        <v>129</v>
      </c>
      <c r="B15" s="17" t="s">
        <v>130</v>
      </c>
    </row>
    <row r="16" spans="1:2" ht="75">
      <c r="A16" s="12" t="s">
        <v>45</v>
      </c>
      <c r="B16" s="42">
        <f>3.85*2</f>
        <v>7.7</v>
      </c>
    </row>
    <row r="17" spans="1:2" ht="75">
      <c r="A17" s="12" t="s">
        <v>46</v>
      </c>
      <c r="B17" s="38">
        <f>'[1]3.1 общий'!$G$8*2-B16</f>
        <v>20.39</v>
      </c>
    </row>
    <row r="18" spans="1:2" ht="111.75" customHeight="1">
      <c r="A18" s="12" t="s">
        <v>47</v>
      </c>
      <c r="B18" s="38" t="s">
        <v>81</v>
      </c>
    </row>
    <row r="19" spans="1:2" ht="75">
      <c r="A19" s="12" t="s">
        <v>48</v>
      </c>
      <c r="B19" s="38" t="s">
        <v>81</v>
      </c>
    </row>
    <row r="20" spans="1:2" ht="75">
      <c r="A20" s="12" t="s">
        <v>49</v>
      </c>
      <c r="B20" s="38" t="s">
        <v>138</v>
      </c>
    </row>
    <row r="21" spans="1:2" ht="56.25">
      <c r="A21" s="12" t="s">
        <v>50</v>
      </c>
      <c r="B21" s="38" t="s">
        <v>139</v>
      </c>
    </row>
  </sheetData>
  <sheetProtection/>
  <mergeCells count="3">
    <mergeCell ref="A9:A14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G54"/>
  <sheetViews>
    <sheetView zoomScale="55" zoomScaleNormal="55" zoomScalePageLayoutView="0" workbookViewId="0" topLeftCell="A1">
      <selection activeCell="D68" sqref="D68"/>
    </sheetView>
  </sheetViews>
  <sheetFormatPr defaultColWidth="9.00390625" defaultRowHeight="12.75"/>
  <cols>
    <col min="1" max="1" width="32.00390625" style="0" customWidth="1"/>
    <col min="2" max="2" width="44.125" style="0" customWidth="1"/>
    <col min="3" max="3" width="45.00390625" style="0" customWidth="1"/>
    <col min="4" max="4" width="45.75390625" style="1" customWidth="1"/>
    <col min="5" max="5" width="48.125" style="1" customWidth="1"/>
  </cols>
  <sheetData>
    <row r="2" spans="1:5" ht="20.25">
      <c r="A2" s="72" t="s">
        <v>52</v>
      </c>
      <c r="B2" s="72"/>
      <c r="C2" s="72"/>
      <c r="D2" s="72"/>
      <c r="E2" s="72"/>
    </row>
    <row r="3" spans="1:5" ht="20.25">
      <c r="A3" s="72" t="s">
        <v>111</v>
      </c>
      <c r="B3" s="72"/>
      <c r="C3" s="72"/>
      <c r="D3" s="72"/>
      <c r="E3" s="72"/>
    </row>
    <row r="4" spans="1:5" ht="20.25">
      <c r="A4" s="72" t="str">
        <f>'информация об организации'!B15</f>
        <v>оказание услуг в сфере теплоснабжения</v>
      </c>
      <c r="B4" s="72"/>
      <c r="C4" s="72"/>
      <c r="D4" s="72"/>
      <c r="E4" s="72"/>
    </row>
    <row r="5" spans="1:5" ht="20.25">
      <c r="A5" s="72" t="str">
        <f>'информация об организации'!B5</f>
        <v>ООО "Газпром добыча Оренбург"</v>
      </c>
      <c r="B5" s="72"/>
      <c r="C5" s="72"/>
      <c r="D5" s="72"/>
      <c r="E5" s="72"/>
    </row>
    <row r="6" spans="1:5" ht="37.5" customHeight="1">
      <c r="A6" s="73" t="s">
        <v>94</v>
      </c>
      <c r="B6" s="73"/>
      <c r="C6" s="73"/>
      <c r="D6" s="73"/>
      <c r="E6" s="73"/>
    </row>
    <row r="7" spans="1:5" ht="18.75">
      <c r="A7" s="2"/>
      <c r="B7" s="2"/>
      <c r="C7" s="2"/>
      <c r="D7" s="3"/>
      <c r="E7" s="3"/>
    </row>
    <row r="8" spans="1:5" ht="63.75" customHeight="1">
      <c r="A8" s="81" t="s">
        <v>131</v>
      </c>
      <c r="B8" s="81"/>
      <c r="C8" s="81"/>
      <c r="D8" s="81"/>
      <c r="E8" s="81"/>
    </row>
    <row r="9" spans="1:5" ht="50.25" customHeight="1">
      <c r="A9" s="21" t="s">
        <v>54</v>
      </c>
      <c r="B9" s="74" t="s">
        <v>126</v>
      </c>
      <c r="C9" s="74"/>
      <c r="D9" s="74" t="s">
        <v>152</v>
      </c>
      <c r="E9" s="74"/>
    </row>
    <row r="10" spans="1:7" ht="75">
      <c r="A10" s="12" t="s">
        <v>55</v>
      </c>
      <c r="B10" s="77" t="s">
        <v>51</v>
      </c>
      <c r="C10" s="78"/>
      <c r="D10" s="78"/>
      <c r="E10" s="79"/>
      <c r="G10" s="30"/>
    </row>
    <row r="11" spans="1:5" ht="37.5" customHeight="1">
      <c r="A11" s="12" t="s">
        <v>56</v>
      </c>
      <c r="B11" s="74" t="s">
        <v>133</v>
      </c>
      <c r="C11" s="74"/>
      <c r="D11" s="74" t="s">
        <v>150</v>
      </c>
      <c r="E11" s="74"/>
    </row>
    <row r="12" spans="1:5" ht="37.5" customHeight="1">
      <c r="A12" s="76" t="s">
        <v>57</v>
      </c>
      <c r="B12" s="21" t="s">
        <v>127</v>
      </c>
      <c r="C12" s="21" t="s">
        <v>128</v>
      </c>
      <c r="D12" s="21" t="s">
        <v>153</v>
      </c>
      <c r="E12" s="21" t="s">
        <v>154</v>
      </c>
    </row>
    <row r="13" spans="1:5" ht="188.25" customHeight="1">
      <c r="A13" s="76"/>
      <c r="B13" s="22" t="s">
        <v>134</v>
      </c>
      <c r="C13" s="22" t="s">
        <v>135</v>
      </c>
      <c r="D13" s="22" t="s">
        <v>135</v>
      </c>
      <c r="E13" s="22" t="s">
        <v>151</v>
      </c>
    </row>
    <row r="14" spans="1:5" ht="66" customHeight="1">
      <c r="A14" s="12" t="s">
        <v>58</v>
      </c>
      <c r="B14" s="80" t="s">
        <v>140</v>
      </c>
      <c r="C14" s="80"/>
      <c r="D14" s="80" t="s">
        <v>155</v>
      </c>
      <c r="E14" s="80"/>
    </row>
    <row r="16" spans="1:5" ht="36" customHeight="1" hidden="1">
      <c r="A16" s="75" t="s">
        <v>60</v>
      </c>
      <c r="B16" s="75"/>
      <c r="C16" s="75"/>
      <c r="D16" s="75"/>
      <c r="E16" s="75"/>
    </row>
    <row r="17" spans="1:5" ht="18.75" hidden="1">
      <c r="A17" s="21" t="s">
        <v>54</v>
      </c>
      <c r="B17" s="74" t="s">
        <v>53</v>
      </c>
      <c r="C17" s="74"/>
      <c r="D17" s="74" t="s">
        <v>126</v>
      </c>
      <c r="E17" s="74"/>
    </row>
    <row r="18" spans="1:5" ht="75" hidden="1">
      <c r="A18" s="12" t="s">
        <v>55</v>
      </c>
      <c r="B18" s="77" t="s">
        <v>51</v>
      </c>
      <c r="C18" s="78"/>
      <c r="D18" s="78"/>
      <c r="E18" s="79"/>
    </row>
    <row r="19" spans="1:5" ht="37.5" hidden="1">
      <c r="A19" s="12" t="s">
        <v>56</v>
      </c>
      <c r="B19" s="12"/>
      <c r="C19" s="12"/>
      <c r="D19" s="74"/>
      <c r="E19" s="74"/>
    </row>
    <row r="20" spans="1:5" ht="18.75" hidden="1">
      <c r="A20" s="76" t="s">
        <v>57</v>
      </c>
      <c r="B20" s="12"/>
      <c r="C20" s="12"/>
      <c r="D20" s="21"/>
      <c r="E20" s="21"/>
    </row>
    <row r="21" spans="1:5" ht="18.75" hidden="1">
      <c r="A21" s="76"/>
      <c r="B21" s="12"/>
      <c r="C21" s="12"/>
      <c r="D21" s="22"/>
      <c r="E21" s="22"/>
    </row>
    <row r="22" spans="1:5" ht="56.25" hidden="1">
      <c r="A22" s="12" t="s">
        <v>58</v>
      </c>
      <c r="B22" s="12"/>
      <c r="C22" s="12"/>
      <c r="D22" s="74"/>
      <c r="E22" s="74"/>
    </row>
    <row r="23" ht="12.75" hidden="1"/>
    <row r="24" spans="1:5" ht="18.75" hidden="1">
      <c r="A24" s="23" t="s">
        <v>59</v>
      </c>
      <c r="B24" s="2"/>
      <c r="C24" s="2"/>
      <c r="D24" s="3"/>
      <c r="E24" s="3"/>
    </row>
    <row r="25" spans="1:5" ht="18.75" hidden="1">
      <c r="A25" s="21" t="s">
        <v>54</v>
      </c>
      <c r="B25" s="74" t="s">
        <v>53</v>
      </c>
      <c r="C25" s="74"/>
      <c r="D25" s="74" t="s">
        <v>126</v>
      </c>
      <c r="E25" s="74"/>
    </row>
    <row r="26" spans="1:5" ht="75" hidden="1">
      <c r="A26" s="12" t="s">
        <v>55</v>
      </c>
      <c r="B26" s="77" t="s">
        <v>51</v>
      </c>
      <c r="C26" s="78"/>
      <c r="D26" s="78"/>
      <c r="E26" s="79"/>
    </row>
    <row r="27" spans="1:5" ht="37.5" hidden="1">
      <c r="A27" s="12" t="s">
        <v>56</v>
      </c>
      <c r="B27" s="12"/>
      <c r="C27" s="12"/>
      <c r="D27" s="74"/>
      <c r="E27" s="74"/>
    </row>
    <row r="28" spans="1:5" ht="18.75" hidden="1">
      <c r="A28" s="76" t="s">
        <v>57</v>
      </c>
      <c r="B28" s="12"/>
      <c r="C28" s="12"/>
      <c r="D28" s="21"/>
      <c r="E28" s="21"/>
    </row>
    <row r="29" spans="1:5" ht="18.75" hidden="1">
      <c r="A29" s="76"/>
      <c r="B29" s="12"/>
      <c r="C29" s="12"/>
      <c r="D29" s="22"/>
      <c r="E29" s="22"/>
    </row>
    <row r="30" spans="1:5" ht="56.25" hidden="1">
      <c r="A30" s="12" t="s">
        <v>58</v>
      </c>
      <c r="B30" s="12"/>
      <c r="C30" s="12"/>
      <c r="D30" s="74"/>
      <c r="E30" s="74"/>
    </row>
    <row r="31" ht="12.75" hidden="1"/>
    <row r="32" spans="1:5" ht="39" customHeight="1" hidden="1">
      <c r="A32" s="75" t="s">
        <v>61</v>
      </c>
      <c r="B32" s="75"/>
      <c r="C32" s="75"/>
      <c r="D32" s="75"/>
      <c r="E32" s="75"/>
    </row>
    <row r="33" spans="1:5" ht="18.75" hidden="1">
      <c r="A33" s="21" t="s">
        <v>54</v>
      </c>
      <c r="B33" s="74" t="s">
        <v>53</v>
      </c>
      <c r="C33" s="74"/>
      <c r="D33" s="74" t="s">
        <v>126</v>
      </c>
      <c r="E33" s="74"/>
    </row>
    <row r="34" spans="1:5" ht="75" hidden="1">
      <c r="A34" s="12" t="s">
        <v>55</v>
      </c>
      <c r="B34" s="77" t="s">
        <v>51</v>
      </c>
      <c r="C34" s="78"/>
      <c r="D34" s="78"/>
      <c r="E34" s="79"/>
    </row>
    <row r="35" spans="1:5" ht="37.5" hidden="1">
      <c r="A35" s="12" t="s">
        <v>56</v>
      </c>
      <c r="B35" s="12"/>
      <c r="C35" s="12"/>
      <c r="D35" s="74"/>
      <c r="E35" s="74"/>
    </row>
    <row r="36" spans="1:5" ht="18.75" hidden="1">
      <c r="A36" s="76" t="s">
        <v>57</v>
      </c>
      <c r="B36" s="12"/>
      <c r="C36" s="12"/>
      <c r="D36" s="21"/>
      <c r="E36" s="21"/>
    </row>
    <row r="37" spans="1:5" ht="18.75" hidden="1">
      <c r="A37" s="76"/>
      <c r="B37" s="12"/>
      <c r="C37" s="12"/>
      <c r="D37" s="22"/>
      <c r="E37" s="22"/>
    </row>
    <row r="38" spans="1:5" ht="56.25" hidden="1">
      <c r="A38" s="12" t="s">
        <v>58</v>
      </c>
      <c r="B38" s="12"/>
      <c r="C38" s="12"/>
      <c r="D38" s="74"/>
      <c r="E38" s="74"/>
    </row>
    <row r="39" ht="12.75" hidden="1"/>
    <row r="40" spans="1:5" ht="18.75" hidden="1">
      <c r="A40" s="75" t="s">
        <v>62</v>
      </c>
      <c r="B40" s="75"/>
      <c r="C40" s="75"/>
      <c r="D40" s="75"/>
      <c r="E40" s="75"/>
    </row>
    <row r="41" spans="1:5" ht="18.75" hidden="1">
      <c r="A41" s="21" t="s">
        <v>54</v>
      </c>
      <c r="B41" s="74" t="s">
        <v>53</v>
      </c>
      <c r="C41" s="74"/>
      <c r="D41" s="74" t="s">
        <v>126</v>
      </c>
      <c r="E41" s="74"/>
    </row>
    <row r="42" spans="1:5" ht="75" hidden="1">
      <c r="A42" s="12" t="s">
        <v>55</v>
      </c>
      <c r="B42" s="77" t="s">
        <v>51</v>
      </c>
      <c r="C42" s="78"/>
      <c r="D42" s="78"/>
      <c r="E42" s="79"/>
    </row>
    <row r="43" spans="1:5" ht="37.5" hidden="1">
      <c r="A43" s="12" t="s">
        <v>56</v>
      </c>
      <c r="B43" s="12"/>
      <c r="C43" s="12"/>
      <c r="D43" s="74"/>
      <c r="E43" s="74"/>
    </row>
    <row r="44" spans="1:5" ht="18.75" hidden="1">
      <c r="A44" s="76" t="s">
        <v>57</v>
      </c>
      <c r="B44" s="12"/>
      <c r="C44" s="12"/>
      <c r="D44" s="21"/>
      <c r="E44" s="21"/>
    </row>
    <row r="45" spans="1:5" ht="18.75" hidden="1">
      <c r="A45" s="76"/>
      <c r="B45" s="12"/>
      <c r="C45" s="12"/>
      <c r="D45" s="22"/>
      <c r="E45" s="22"/>
    </row>
    <row r="46" spans="1:5" ht="56.25" hidden="1">
      <c r="A46" s="12" t="s">
        <v>58</v>
      </c>
      <c r="B46" s="12"/>
      <c r="C46" s="12"/>
      <c r="D46" s="74"/>
      <c r="E46" s="74"/>
    </row>
    <row r="47" ht="12.75" hidden="1"/>
    <row r="48" spans="1:5" ht="55.5" customHeight="1" hidden="1">
      <c r="A48" s="75" t="s">
        <v>63</v>
      </c>
      <c r="B48" s="75"/>
      <c r="C48" s="75"/>
      <c r="D48" s="75"/>
      <c r="E48" s="75"/>
    </row>
    <row r="49" spans="1:5" ht="18.75" hidden="1">
      <c r="A49" s="21" t="s">
        <v>54</v>
      </c>
      <c r="B49" s="74" t="s">
        <v>53</v>
      </c>
      <c r="C49" s="74"/>
      <c r="D49" s="74" t="s">
        <v>126</v>
      </c>
      <c r="E49" s="74"/>
    </row>
    <row r="50" spans="1:5" ht="75" hidden="1">
      <c r="A50" s="12" t="s">
        <v>55</v>
      </c>
      <c r="B50" s="77" t="s">
        <v>51</v>
      </c>
      <c r="C50" s="78"/>
      <c r="D50" s="78"/>
      <c r="E50" s="79"/>
    </row>
    <row r="51" spans="1:5" ht="37.5" hidden="1">
      <c r="A51" s="12" t="s">
        <v>56</v>
      </c>
      <c r="B51" s="12"/>
      <c r="C51" s="12"/>
      <c r="D51" s="74"/>
      <c r="E51" s="74"/>
    </row>
    <row r="52" spans="1:5" ht="18.75" hidden="1">
      <c r="A52" s="76" t="s">
        <v>57</v>
      </c>
      <c r="B52" s="12"/>
      <c r="C52" s="12"/>
      <c r="D52" s="21"/>
      <c r="E52" s="21"/>
    </row>
    <row r="53" spans="1:5" ht="18.75" hidden="1">
      <c r="A53" s="76"/>
      <c r="B53" s="12"/>
      <c r="C53" s="12"/>
      <c r="D53" s="22"/>
      <c r="E53" s="22"/>
    </row>
    <row r="54" spans="1:5" ht="56.25" hidden="1">
      <c r="A54" s="12" t="s">
        <v>58</v>
      </c>
      <c r="B54" s="12"/>
      <c r="C54" s="12"/>
      <c r="D54" s="74"/>
      <c r="E54" s="74"/>
    </row>
  </sheetData>
  <sheetProtection/>
  <mergeCells count="48">
    <mergeCell ref="A2:E2"/>
    <mergeCell ref="A6:E6"/>
    <mergeCell ref="A3:E3"/>
    <mergeCell ref="D9:E9"/>
    <mergeCell ref="B9:C9"/>
    <mergeCell ref="A4:E4"/>
    <mergeCell ref="A5:E5"/>
    <mergeCell ref="A8:E8"/>
    <mergeCell ref="A12:A13"/>
    <mergeCell ref="A20:A21"/>
    <mergeCell ref="D22:E22"/>
    <mergeCell ref="B10:E10"/>
    <mergeCell ref="B17:C17"/>
    <mergeCell ref="D17:E17"/>
    <mergeCell ref="A16:E16"/>
    <mergeCell ref="B11:C11"/>
    <mergeCell ref="B14:C14"/>
    <mergeCell ref="D11:E11"/>
    <mergeCell ref="D14:E14"/>
    <mergeCell ref="D33:E33"/>
    <mergeCell ref="A32:E32"/>
    <mergeCell ref="A36:A37"/>
    <mergeCell ref="B18:E18"/>
    <mergeCell ref="D19:E19"/>
    <mergeCell ref="B25:C25"/>
    <mergeCell ref="D25:E25"/>
    <mergeCell ref="B26:E26"/>
    <mergeCell ref="D27:E27"/>
    <mergeCell ref="A28:A29"/>
    <mergeCell ref="D30:E30"/>
    <mergeCell ref="B33:C33"/>
    <mergeCell ref="D46:E46"/>
    <mergeCell ref="B34:E34"/>
    <mergeCell ref="D35:E35"/>
    <mergeCell ref="D38:E38"/>
    <mergeCell ref="B41:C41"/>
    <mergeCell ref="D41:E41"/>
    <mergeCell ref="B42:E42"/>
    <mergeCell ref="D43:E43"/>
    <mergeCell ref="A40:E40"/>
    <mergeCell ref="A44:A45"/>
    <mergeCell ref="D54:E54"/>
    <mergeCell ref="A48:E48"/>
    <mergeCell ref="B49:C49"/>
    <mergeCell ref="D49:E49"/>
    <mergeCell ref="B50:E50"/>
    <mergeCell ref="D51:E51"/>
    <mergeCell ref="A52:A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7"/>
  <sheetViews>
    <sheetView zoomScale="75" zoomScaleNormal="75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6" sqref="H16"/>
    </sheetView>
  </sheetViews>
  <sheetFormatPr defaultColWidth="9.00390625" defaultRowHeight="12.75"/>
  <cols>
    <col min="1" max="1" width="91.75390625" style="5" customWidth="1"/>
    <col min="2" max="2" width="24.75390625" style="34" customWidth="1"/>
    <col min="3" max="3" width="22.375" style="34" customWidth="1"/>
    <col min="4" max="4" width="11.375" style="5" customWidth="1"/>
    <col min="5" max="16384" width="9.125" style="5" customWidth="1"/>
  </cols>
  <sheetData>
    <row r="1" ht="15.75">
      <c r="A1" s="4"/>
    </row>
    <row r="2" spans="1:3" ht="57.75" customHeight="1">
      <c r="A2" s="84" t="s">
        <v>156</v>
      </c>
      <c r="B2" s="84"/>
      <c r="C2" s="84"/>
    </row>
    <row r="3" spans="1:3" ht="20.25">
      <c r="A3" s="84" t="str">
        <f>'информация об организации'!B15</f>
        <v>оказание услуг в сфере теплоснабжения</v>
      </c>
      <c r="B3" s="84"/>
      <c r="C3" s="84"/>
    </row>
    <row r="4" spans="1:3" ht="20.25">
      <c r="A4" s="84" t="str">
        <f>'информация об организации'!B5</f>
        <v>ООО "Газпром добыча Оренбург"</v>
      </c>
      <c r="B4" s="84"/>
      <c r="C4" s="84"/>
    </row>
    <row r="5" spans="1:3" ht="42.75" customHeight="1">
      <c r="A5" s="73" t="s">
        <v>22</v>
      </c>
      <c r="B5" s="73"/>
      <c r="C5" s="73"/>
    </row>
    <row r="6" spans="1:3" ht="76.5" customHeight="1">
      <c r="A6" s="6" t="s">
        <v>1</v>
      </c>
      <c r="B6" s="56" t="s">
        <v>158</v>
      </c>
      <c r="C6" s="56" t="s">
        <v>159</v>
      </c>
    </row>
    <row r="7" spans="1:3" s="8" customFormat="1" ht="31.5">
      <c r="A7" s="7" t="s">
        <v>84</v>
      </c>
      <c r="B7" s="48">
        <f>16.533*556.24</f>
        <v>9196.315920000001</v>
      </c>
      <c r="C7" s="48">
        <f>69.312*97.27</f>
        <v>6741.9782399999995</v>
      </c>
    </row>
    <row r="8" spans="1:3" s="8" customFormat="1" ht="33.75" customHeight="1">
      <c r="A8" s="31" t="s">
        <v>85</v>
      </c>
      <c r="B8" s="48">
        <f>'[5]Реализ'!$I$11</f>
        <v>2519.2450049999998</v>
      </c>
      <c r="C8" s="48">
        <f>'[5]Реализ'!$I$12</f>
        <v>2693.941285</v>
      </c>
    </row>
    <row r="9" spans="1:3" s="8" customFormat="1" ht="31.5">
      <c r="A9" s="7" t="s">
        <v>2</v>
      </c>
      <c r="B9" s="48">
        <f>B10+B11+B14+B17+B18+B19+B20+B21+B22+B23+B25</f>
        <v>40322.74900000001</v>
      </c>
      <c r="C9" s="48">
        <f>C10+C11+C14+C17+C18+C19+C20+C21+C22+C23+C25</f>
        <v>7434.775</v>
      </c>
    </row>
    <row r="10" spans="1:3" ht="30" customHeight="1">
      <c r="A10" s="9" t="s">
        <v>3</v>
      </c>
      <c r="B10" s="33">
        <v>0</v>
      </c>
      <c r="C10" s="33">
        <v>0</v>
      </c>
    </row>
    <row r="11" spans="1:3" ht="30" customHeight="1">
      <c r="A11" s="9" t="s">
        <v>23</v>
      </c>
      <c r="B11" s="46">
        <f>'[3]2015'!$C$20</f>
        <v>5361.66299</v>
      </c>
      <c r="C11" s="47">
        <v>0</v>
      </c>
    </row>
    <row r="12" spans="1:3" s="11" customFormat="1" ht="19.5" customHeight="1">
      <c r="A12" s="10" t="s">
        <v>86</v>
      </c>
      <c r="B12" s="47">
        <f>'[3]2015'!$B$20</f>
        <v>2401</v>
      </c>
      <c r="C12" s="46"/>
    </row>
    <row r="13" spans="1:3" s="11" customFormat="1" ht="19.5" customHeight="1">
      <c r="A13" s="10" t="s">
        <v>87</v>
      </c>
      <c r="B13" s="46">
        <f>B11/B12*1000</f>
        <v>2233.0957892544775</v>
      </c>
      <c r="C13" s="46"/>
    </row>
    <row r="14" spans="1:3" ht="35.25" customHeight="1">
      <c r="A14" s="9" t="s">
        <v>4</v>
      </c>
      <c r="B14" s="46">
        <v>2275.29</v>
      </c>
      <c r="C14" s="46">
        <v>3874.14</v>
      </c>
    </row>
    <row r="15" spans="1:3" ht="19.5" customHeight="1">
      <c r="A15" s="10" t="s">
        <v>88</v>
      </c>
      <c r="B15" s="46">
        <f>B14/B16</f>
        <v>3.238478180420735</v>
      </c>
      <c r="C15" s="46">
        <f>C14/C16</f>
        <v>3.238462245776526</v>
      </c>
    </row>
    <row r="16" spans="1:3" ht="19.5" customHeight="1">
      <c r="A16" s="10" t="s">
        <v>89</v>
      </c>
      <c r="B16" s="46">
        <v>702.58</v>
      </c>
      <c r="C16" s="46">
        <v>1196.29</v>
      </c>
    </row>
    <row r="17" spans="1:3" ht="30" customHeight="1">
      <c r="A17" s="9" t="s">
        <v>5</v>
      </c>
      <c r="B17" s="46">
        <f>13.226*'[6]В 12 мес '!$K$32</f>
        <v>175.47973304704297</v>
      </c>
      <c r="C17" s="46">
        <f>27.726*'[6]В 12 мес '!$K$34</f>
        <v>379.13088422764235</v>
      </c>
    </row>
    <row r="18" spans="1:3" ht="30" customHeight="1">
      <c r="A18" s="9" t="s">
        <v>24</v>
      </c>
      <c r="B18" s="46">
        <f>'[4]2015'!$U$12/1000</f>
        <v>758.8135</v>
      </c>
      <c r="C18" s="46">
        <f>'[4]2015'!$W$12/1000</f>
        <v>169.11818</v>
      </c>
    </row>
    <row r="19" spans="1:3" ht="32.25" customHeight="1">
      <c r="A19" s="9" t="s">
        <v>6</v>
      </c>
      <c r="B19" s="46">
        <v>19284.55</v>
      </c>
      <c r="C19" s="46">
        <v>4545.89</v>
      </c>
    </row>
    <row r="20" spans="1:3" ht="30" customHeight="1">
      <c r="A20" s="9" t="s">
        <v>7</v>
      </c>
      <c r="B20" s="46">
        <v>1015.18</v>
      </c>
      <c r="C20" s="46">
        <v>26.23</v>
      </c>
    </row>
    <row r="21" spans="1:3" ht="30" customHeight="1">
      <c r="A21" s="9" t="s">
        <v>8</v>
      </c>
      <c r="B21" s="46">
        <v>5.64</v>
      </c>
      <c r="C21" s="47">
        <v>0</v>
      </c>
    </row>
    <row r="22" spans="1:3" s="11" customFormat="1" ht="35.25" customHeight="1">
      <c r="A22" s="9" t="s">
        <v>9</v>
      </c>
      <c r="B22" s="46"/>
      <c r="C22" s="46"/>
    </row>
    <row r="23" spans="1:3" s="11" customFormat="1" ht="33" customHeight="1">
      <c r="A23" s="9" t="s">
        <v>10</v>
      </c>
      <c r="B23" s="46"/>
      <c r="C23" s="46"/>
    </row>
    <row r="24" spans="1:4" ht="32.25" customHeight="1">
      <c r="A24" s="9" t="s">
        <v>11</v>
      </c>
      <c r="B24" s="46">
        <v>13252.79295</v>
      </c>
      <c r="C24" s="57">
        <f>168.14684+10328.102</f>
        <v>10496.24884</v>
      </c>
      <c r="D24" s="55"/>
    </row>
    <row r="25" spans="1:3" ht="33" customHeight="1">
      <c r="A25" s="9" t="s">
        <v>12</v>
      </c>
      <c r="B25" s="46">
        <f>40322.749-B11-B14-B17-B18-B19-B20-B21-B22-B23</f>
        <v>11446.132776952963</v>
      </c>
      <c r="C25" s="46">
        <f>7434.775-C11-C14-C17-C18-C19-C20-C21-C22-C23</f>
        <v>-1559.734064227643</v>
      </c>
    </row>
    <row r="26" spans="1:3" ht="15.75">
      <c r="A26" s="7" t="s">
        <v>113</v>
      </c>
      <c r="B26" s="48">
        <f>B7-B9</f>
        <v>-31126.43308000001</v>
      </c>
      <c r="C26" s="48">
        <f>C7-C9</f>
        <v>-692.7967600000002</v>
      </c>
    </row>
    <row r="27" spans="1:3" ht="47.25">
      <c r="A27" s="9" t="s">
        <v>13</v>
      </c>
      <c r="B27" s="46"/>
      <c r="C27" s="46"/>
    </row>
    <row r="28" spans="1:3" s="8" customFormat="1" ht="15.75">
      <c r="A28" s="7" t="s">
        <v>25</v>
      </c>
      <c r="B28" s="48" t="s">
        <v>141</v>
      </c>
      <c r="C28" s="48" t="s">
        <v>141</v>
      </c>
    </row>
    <row r="29" spans="1:3" ht="19.5" customHeight="1">
      <c r="A29" s="9" t="s">
        <v>90</v>
      </c>
      <c r="B29" s="46" t="s">
        <v>141</v>
      </c>
      <c r="C29" s="46" t="s">
        <v>141</v>
      </c>
    </row>
    <row r="30" spans="1:3" ht="19.5" customHeight="1">
      <c r="A30" s="9" t="s">
        <v>14</v>
      </c>
      <c r="B30" s="46" t="s">
        <v>141</v>
      </c>
      <c r="C30" s="46" t="s">
        <v>141</v>
      </c>
    </row>
    <row r="31" spans="1:3" s="8" customFormat="1" ht="31.5">
      <c r="A31" s="7" t="s">
        <v>112</v>
      </c>
      <c r="B31" s="48">
        <f>B26</f>
        <v>-31126.43308000001</v>
      </c>
      <c r="C31" s="48">
        <f>C26</f>
        <v>-692.7967600000002</v>
      </c>
    </row>
    <row r="32" spans="1:3" s="8" customFormat="1" ht="110.25" customHeight="1">
      <c r="A32" s="7" t="s">
        <v>123</v>
      </c>
      <c r="B32" s="82" t="s">
        <v>15</v>
      </c>
      <c r="C32" s="83"/>
    </row>
    <row r="33" spans="1:3" s="34" customFormat="1" ht="30" customHeight="1">
      <c r="A33" s="32" t="s">
        <v>16</v>
      </c>
      <c r="B33" s="33">
        <v>33.6</v>
      </c>
      <c r="C33" s="33">
        <v>66</v>
      </c>
    </row>
    <row r="34" spans="1:3" s="34" customFormat="1" ht="39.75" customHeight="1">
      <c r="A34" s="32" t="s">
        <v>26</v>
      </c>
      <c r="B34" s="33">
        <v>2.51</v>
      </c>
      <c r="C34" s="33">
        <v>17</v>
      </c>
    </row>
    <row r="35" spans="1:3" s="34" customFormat="1" ht="39.75" customHeight="1">
      <c r="A35" s="32" t="s">
        <v>27</v>
      </c>
      <c r="B35" s="35">
        <v>16.533</v>
      </c>
      <c r="C35" s="35">
        <v>69.312</v>
      </c>
    </row>
    <row r="36" spans="1:3" s="34" customFormat="1" ht="39.75" customHeight="1">
      <c r="A36" s="32" t="s">
        <v>28</v>
      </c>
      <c r="B36" s="33">
        <v>0</v>
      </c>
      <c r="C36" s="33">
        <v>0</v>
      </c>
    </row>
    <row r="37" spans="1:3" s="34" customFormat="1" ht="62.25" customHeight="1">
      <c r="A37" s="32" t="s">
        <v>136</v>
      </c>
      <c r="B37" s="33">
        <v>4.918819999999997</v>
      </c>
      <c r="C37" s="33">
        <v>27.695</v>
      </c>
    </row>
    <row r="38" spans="1:3" s="34" customFormat="1" ht="19.5" customHeight="1">
      <c r="A38" s="36" t="s">
        <v>17</v>
      </c>
      <c r="B38" s="33">
        <v>4.918819999999997</v>
      </c>
      <c r="C38" s="33">
        <v>27.695</v>
      </c>
    </row>
    <row r="39" spans="1:3" s="34" customFormat="1" ht="19.5" customHeight="1">
      <c r="A39" s="36" t="s">
        <v>18</v>
      </c>
      <c r="B39" s="33">
        <v>0</v>
      </c>
      <c r="C39" s="33">
        <v>0</v>
      </c>
    </row>
    <row r="40" spans="1:3" s="34" customFormat="1" ht="27.75" customHeight="1">
      <c r="A40" s="37" t="s">
        <v>124</v>
      </c>
      <c r="B40" s="35">
        <v>11.614180000000005</v>
      </c>
      <c r="C40" s="35">
        <v>41.617</v>
      </c>
    </row>
    <row r="41" spans="1:3" s="34" customFormat="1" ht="54.75" customHeight="1">
      <c r="A41" s="32" t="s">
        <v>29</v>
      </c>
      <c r="B41" s="33">
        <v>0</v>
      </c>
      <c r="C41" s="33">
        <v>0</v>
      </c>
    </row>
    <row r="42" spans="1:3" s="34" customFormat="1" ht="30" customHeight="1">
      <c r="A42" s="32" t="s">
        <v>19</v>
      </c>
      <c r="B42" s="33">
        <v>0</v>
      </c>
      <c r="C42" s="33">
        <v>0</v>
      </c>
    </row>
    <row r="43" spans="1:3" s="34" customFormat="1" ht="34.5" customHeight="1">
      <c r="A43" s="45" t="s">
        <v>20</v>
      </c>
      <c r="B43" s="33">
        <v>18</v>
      </c>
      <c r="C43" s="33">
        <v>6.36</v>
      </c>
    </row>
    <row r="44" spans="1:3" s="34" customFormat="1" ht="34.5" customHeight="1">
      <c r="A44" s="45" t="s">
        <v>30</v>
      </c>
      <c r="B44" s="33">
        <v>2.93</v>
      </c>
      <c r="C44" s="33">
        <v>1.42</v>
      </c>
    </row>
    <row r="45" spans="1:3" s="34" customFormat="1" ht="34.5" customHeight="1">
      <c r="A45" s="32" t="s">
        <v>31</v>
      </c>
      <c r="B45" s="33">
        <v>154.02</v>
      </c>
      <c r="C45" s="33">
        <v>0</v>
      </c>
    </row>
    <row r="46" spans="1:3" s="34" customFormat="1" ht="34.5" customHeight="1">
      <c r="A46" s="32" t="s">
        <v>21</v>
      </c>
      <c r="B46" s="33">
        <v>42.5</v>
      </c>
      <c r="C46" s="33">
        <v>17.3</v>
      </c>
    </row>
    <row r="47" spans="1:3" s="34" customFormat="1" ht="34.5" customHeight="1">
      <c r="A47" s="32" t="s">
        <v>32</v>
      </c>
      <c r="B47" s="39">
        <v>0.8</v>
      </c>
      <c r="C47" s="33">
        <v>0.4</v>
      </c>
    </row>
  </sheetData>
  <sheetProtection/>
  <mergeCells count="5">
    <mergeCell ref="B32:C32"/>
    <mergeCell ref="A2:C2"/>
    <mergeCell ref="A3:C3"/>
    <mergeCell ref="A4:C4"/>
    <mergeCell ref="A5:C5"/>
  </mergeCells>
  <printOptions/>
  <pageMargins left="0.7480314960629921" right="0.2755905511811024" top="0.4724409448818898" bottom="0.4724409448818898" header="0.5118110236220472" footer="0.5118110236220472"/>
  <pageSetup fitToHeight="2" fitToWidth="1" horizontalDpi="600" verticalDpi="600" orientation="portrait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B12"/>
  <sheetViews>
    <sheetView zoomScale="80" zoomScaleNormal="80" zoomScalePageLayoutView="0" workbookViewId="0" topLeftCell="A1">
      <selection activeCell="F27" sqref="F27"/>
    </sheetView>
  </sheetViews>
  <sheetFormatPr defaultColWidth="9.00390625" defaultRowHeight="12.75"/>
  <cols>
    <col min="1" max="1" width="65.625" style="0" customWidth="1"/>
    <col min="2" max="2" width="17.00390625" style="40" customWidth="1"/>
  </cols>
  <sheetData>
    <row r="2" spans="1:2" ht="57" customHeight="1">
      <c r="A2" s="85" t="s">
        <v>114</v>
      </c>
      <c r="B2" s="85"/>
    </row>
    <row r="3" spans="1:2" ht="20.25">
      <c r="A3" s="85" t="str">
        <f>'информация об организации'!B15</f>
        <v>оказание услуг в сфере теплоснабжения</v>
      </c>
      <c r="B3" s="85"/>
    </row>
    <row r="4" spans="1:2" ht="20.25">
      <c r="A4" s="85" t="str">
        <f>'информация об организации'!B5</f>
        <v>ООО "Газпром добыча Оренбург"</v>
      </c>
      <c r="B4" s="85"/>
    </row>
    <row r="5" spans="1:2" ht="33" customHeight="1">
      <c r="A5" s="73" t="s">
        <v>95</v>
      </c>
      <c r="B5" s="73"/>
    </row>
    <row r="6" spans="1:2" ht="16.5" customHeight="1">
      <c r="A6" s="24"/>
      <c r="B6" s="41"/>
    </row>
    <row r="7" spans="1:2" ht="37.5">
      <c r="A7" s="20" t="s">
        <v>54</v>
      </c>
      <c r="B7" s="29" t="s">
        <v>157</v>
      </c>
    </row>
    <row r="8" spans="1:2" ht="49.5" customHeight="1">
      <c r="A8" s="13" t="s">
        <v>64</v>
      </c>
      <c r="B8" s="29" t="s">
        <v>81</v>
      </c>
    </row>
    <row r="9" spans="1:2" ht="49.5" customHeight="1">
      <c r="A9" s="13" t="s">
        <v>65</v>
      </c>
      <c r="B9" s="29" t="s">
        <v>81</v>
      </c>
    </row>
    <row r="10" spans="1:2" ht="49.5" customHeight="1">
      <c r="A10" s="13" t="s">
        <v>66</v>
      </c>
      <c r="B10" s="29">
        <v>100</v>
      </c>
    </row>
    <row r="11" spans="1:2" ht="88.5" customHeight="1">
      <c r="A11" s="13" t="s">
        <v>91</v>
      </c>
      <c r="B11" s="29">
        <v>100</v>
      </c>
    </row>
    <row r="12" spans="1:2" ht="49.5" customHeight="1">
      <c r="A12" s="12" t="s">
        <v>67</v>
      </c>
      <c r="B12" s="38" t="s">
        <v>81</v>
      </c>
    </row>
  </sheetData>
  <sheetProtection/>
  <mergeCells count="4">
    <mergeCell ref="A2:B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4:A9"/>
  <sheetViews>
    <sheetView zoomScale="80" zoomScaleNormal="80" zoomScalePageLayoutView="0" workbookViewId="0" topLeftCell="A1">
      <selection activeCell="A4" sqref="A4:A12"/>
    </sheetView>
  </sheetViews>
  <sheetFormatPr defaultColWidth="9.00390625" defaultRowHeight="12.75"/>
  <cols>
    <col min="1" max="1" width="80.25390625" style="0" customWidth="1"/>
  </cols>
  <sheetData>
    <row r="4" ht="43.5" customHeight="1">
      <c r="A4" s="25" t="s">
        <v>115</v>
      </c>
    </row>
    <row r="5" ht="20.25">
      <c r="A5" s="25" t="str">
        <f>'информация об организации'!B15</f>
        <v>оказание услуг в сфере теплоснабжения</v>
      </c>
    </row>
    <row r="6" ht="20.25">
      <c r="A6" s="25" t="str">
        <f>'информация об организации'!B5</f>
        <v>ООО "Газпром добыча Оренбург"</v>
      </c>
    </row>
    <row r="7" ht="33" customHeight="1">
      <c r="A7" s="24" t="s">
        <v>96</v>
      </c>
    </row>
    <row r="8" ht="16.5" customHeight="1">
      <c r="A8" s="24"/>
    </row>
    <row r="9" ht="70.5" customHeight="1">
      <c r="A9" s="24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4:B13"/>
  <sheetViews>
    <sheetView zoomScale="80" zoomScaleNormal="80" zoomScalePageLayoutView="0" workbookViewId="0" topLeftCell="A1">
      <selection activeCell="H9" sqref="H9"/>
    </sheetView>
  </sheetViews>
  <sheetFormatPr defaultColWidth="9.00390625" defaultRowHeight="12.75"/>
  <cols>
    <col min="1" max="1" width="66.125" style="0" customWidth="1"/>
    <col min="2" max="2" width="10.75390625" style="40" customWidth="1"/>
  </cols>
  <sheetData>
    <row r="4" spans="1:2" ht="82.5" customHeight="1">
      <c r="A4" s="85" t="s">
        <v>118</v>
      </c>
      <c r="B4" s="85"/>
    </row>
    <row r="5" spans="1:2" ht="20.25">
      <c r="A5" s="85" t="s">
        <v>132</v>
      </c>
      <c r="B5" s="85"/>
    </row>
    <row r="6" spans="1:2" ht="20.25">
      <c r="A6" s="85" t="str">
        <f>'информация об организации'!B5</f>
        <v>ООО "Газпром добыча Оренбург"</v>
      </c>
      <c r="B6" s="85"/>
    </row>
    <row r="7" spans="1:2" ht="33" customHeight="1">
      <c r="A7" s="73" t="s">
        <v>107</v>
      </c>
      <c r="B7" s="73"/>
    </row>
    <row r="8" ht="16.5" customHeight="1">
      <c r="A8" s="24"/>
    </row>
    <row r="9" spans="1:2" ht="37.5">
      <c r="A9" s="20" t="s">
        <v>54</v>
      </c>
      <c r="B9" s="29" t="s">
        <v>126</v>
      </c>
    </row>
    <row r="10" spans="1:2" ht="56.25">
      <c r="A10" s="13" t="s">
        <v>70</v>
      </c>
      <c r="B10" s="29">
        <v>0</v>
      </c>
    </row>
    <row r="11" spans="1:2" ht="56.25">
      <c r="A11" s="13" t="s">
        <v>69</v>
      </c>
      <c r="B11" s="29">
        <v>0</v>
      </c>
    </row>
    <row r="12" spans="1:2" ht="112.5">
      <c r="A12" s="13" t="s">
        <v>92</v>
      </c>
      <c r="B12" s="29">
        <v>0</v>
      </c>
    </row>
    <row r="13" spans="1:2" s="40" customFormat="1" ht="56.25">
      <c r="A13" s="43" t="s">
        <v>137</v>
      </c>
      <c r="B13" s="44">
        <f>'[1]Баланс П.5 2016'!$F$24</f>
        <v>56.46</v>
      </c>
    </row>
  </sheetData>
  <sheetProtection/>
  <mergeCells count="4">
    <mergeCell ref="A4:B4"/>
    <mergeCell ref="A7:B7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4:A13"/>
  <sheetViews>
    <sheetView zoomScale="80" zoomScaleNormal="80" zoomScalePageLayoutView="0" workbookViewId="0" topLeftCell="A1">
      <selection activeCell="A4" sqref="A4:A13"/>
    </sheetView>
  </sheetViews>
  <sheetFormatPr defaultColWidth="9.00390625" defaultRowHeight="12.75"/>
  <cols>
    <col min="1" max="1" width="80.25390625" style="0" customWidth="1"/>
  </cols>
  <sheetData>
    <row r="4" ht="43.5" customHeight="1">
      <c r="A4" s="25" t="s">
        <v>116</v>
      </c>
    </row>
    <row r="5" ht="20.25">
      <c r="A5" s="25" t="str">
        <f>'информация об организации'!B15</f>
        <v>оказание услуг в сфере теплоснабжения</v>
      </c>
    </row>
    <row r="6" ht="20.25">
      <c r="A6" s="25" t="str">
        <f>'информация об организации'!B5</f>
        <v>ООО "Газпром добыча Оренбург"</v>
      </c>
    </row>
    <row r="7" ht="33" customHeight="1">
      <c r="A7" s="24" t="s">
        <v>97</v>
      </c>
    </row>
    <row r="8" ht="16.5" customHeight="1">
      <c r="A8" s="24"/>
    </row>
    <row r="9" ht="18.75">
      <c r="A9" s="18" t="s">
        <v>34</v>
      </c>
    </row>
    <row r="10" ht="18.75">
      <c r="A10" s="14" t="s">
        <v>35</v>
      </c>
    </row>
    <row r="11" ht="18.75">
      <c r="A11" s="15" t="s">
        <v>36</v>
      </c>
    </row>
    <row r="12" ht="18.75">
      <c r="A12" s="15" t="s">
        <v>37</v>
      </c>
    </row>
    <row r="13" ht="37.5">
      <c r="A13" s="49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4:A13"/>
  <sheetViews>
    <sheetView zoomScale="80" zoomScaleNormal="80" zoomScalePageLayoutView="0" workbookViewId="0" topLeftCell="A1">
      <selection activeCell="C25" sqref="C25"/>
    </sheetView>
  </sheetViews>
  <sheetFormatPr defaultColWidth="9.00390625" defaultRowHeight="12.75"/>
  <cols>
    <col min="1" max="1" width="84.00390625" style="0" customWidth="1"/>
  </cols>
  <sheetData>
    <row r="4" ht="60.75">
      <c r="A4" s="25" t="s">
        <v>119</v>
      </c>
    </row>
    <row r="5" ht="20.25">
      <c r="A5" s="25" t="s">
        <v>132</v>
      </c>
    </row>
    <row r="6" ht="20.25">
      <c r="A6" s="25" t="str">
        <f>'информация об организации'!B5</f>
        <v>ООО "Газпром добыча Оренбург"</v>
      </c>
    </row>
    <row r="7" ht="33" customHeight="1">
      <c r="A7" s="24" t="s">
        <v>108</v>
      </c>
    </row>
    <row r="8" ht="16.5" customHeight="1">
      <c r="A8" s="24"/>
    </row>
    <row r="9" ht="18.75">
      <c r="A9" s="20" t="s">
        <v>54</v>
      </c>
    </row>
    <row r="10" ht="18.75">
      <c r="A10" s="13" t="s">
        <v>71</v>
      </c>
    </row>
    <row r="11" ht="75">
      <c r="A11" s="13" t="s">
        <v>98</v>
      </c>
    </row>
    <row r="12" ht="93.75">
      <c r="A12" s="13" t="s">
        <v>99</v>
      </c>
    </row>
    <row r="13" ht="56.25">
      <c r="A13" s="12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Серг. Кузьмина</dc:creator>
  <cp:keywords/>
  <dc:description/>
  <cp:lastModifiedBy>v_yus</cp:lastModifiedBy>
  <cp:lastPrinted>2016-02-11T04:26:33Z</cp:lastPrinted>
  <dcterms:created xsi:type="dcterms:W3CDTF">2014-05-21T07:58:20Z</dcterms:created>
  <dcterms:modified xsi:type="dcterms:W3CDTF">2016-04-29T06:25:37Z</dcterms:modified>
  <cp:category/>
  <cp:version/>
  <cp:contentType/>
  <cp:contentStatus/>
</cp:coreProperties>
</file>